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\Google Drive\PIDATA\Other\Подсорт\"/>
    </mc:Choice>
  </mc:AlternateContent>
  <xr:revisionPtr revIDLastSave="0" documentId="13_ncr:1_{0333A06A-E549-4BE9-AEE9-B4177B927A51}" xr6:coauthVersionLast="45" xr6:coauthVersionMax="45" xr10:uidLastSave="{00000000-0000-0000-0000-000000000000}"/>
  <bookViews>
    <workbookView xWindow="1545" yWindow="-120" windowWidth="27375" windowHeight="18240" xr2:uid="{A601F7F6-2E52-4379-85AE-112C74464162}"/>
  </bookViews>
  <sheets>
    <sheet name="СучетомДоступности" sheetId="1" r:id="rId1"/>
    <sheet name="БезУчетаДоступности" sheetId="7" r:id="rId2"/>
    <sheet name="Настройки" sheetId="3" r:id="rId3"/>
    <sheet name="Списки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" i="7" l="1"/>
  <c r="R4" i="7"/>
  <c r="R5" i="7"/>
  <c r="R6" i="7"/>
  <c r="R7" i="7"/>
  <c r="R8" i="7"/>
  <c r="R9" i="7"/>
  <c r="R10" i="7"/>
  <c r="R11" i="7"/>
  <c r="R12" i="7"/>
  <c r="R13" i="7"/>
  <c r="S3" i="1"/>
  <c r="S4" i="1"/>
  <c r="S5" i="1"/>
  <c r="S6" i="1"/>
  <c r="S7" i="1"/>
  <c r="S8" i="1"/>
  <c r="S9" i="1"/>
  <c r="S10" i="1"/>
  <c r="S11" i="1"/>
  <c r="S12" i="1"/>
  <c r="S13" i="1"/>
  <c r="T3" i="1" l="1"/>
  <c r="T4" i="1"/>
  <c r="T5" i="1"/>
  <c r="T6" i="1"/>
  <c r="T7" i="1"/>
  <c r="T8" i="1"/>
  <c r="T9" i="1"/>
  <c r="T10" i="1"/>
  <c r="T11" i="1"/>
  <c r="T12" i="1"/>
  <c r="T13" i="1"/>
  <c r="S3" i="7"/>
  <c r="S4" i="7"/>
  <c r="S5" i="7"/>
  <c r="S6" i="7"/>
  <c r="S7" i="7"/>
  <c r="S8" i="7"/>
  <c r="S9" i="7"/>
  <c r="S10" i="7"/>
  <c r="S11" i="7"/>
  <c r="S12" i="7"/>
  <c r="S13" i="7"/>
  <c r="T13" i="7" l="1"/>
  <c r="T12" i="7"/>
  <c r="T11" i="7"/>
  <c r="T10" i="7"/>
  <c r="T9" i="7"/>
  <c r="T8" i="7"/>
  <c r="T7" i="7"/>
  <c r="T6" i="7"/>
  <c r="T5" i="7"/>
  <c r="T4" i="7"/>
  <c r="T3" i="7"/>
  <c r="U7" i="1"/>
  <c r="U6" i="1"/>
  <c r="U9" i="1"/>
  <c r="U13" i="1"/>
  <c r="U12" i="1"/>
  <c r="U11" i="1"/>
  <c r="U3" i="1" l="1"/>
  <c r="U4" i="1"/>
  <c r="U5" i="1"/>
  <c r="U10" i="1"/>
  <c r="U8" i="1"/>
  <c r="C1" i="3"/>
</calcChain>
</file>

<file path=xl/sharedStrings.xml><?xml version="1.0" encoding="utf-8"?>
<sst xmlns="http://schemas.openxmlformats.org/spreadsheetml/2006/main" count="47" uniqueCount="25">
  <si>
    <t>Артикул</t>
  </si>
  <si>
    <t>Фото</t>
  </si>
  <si>
    <t>Стат. за, дней</t>
  </si>
  <si>
    <t>На складе WB, шт</t>
  </si>
  <si>
    <t>Доступен на сайте, дней</t>
  </si>
  <si>
    <t>Заказов в день, шт</t>
  </si>
  <si>
    <t>Выкуп, %</t>
  </si>
  <si>
    <t>Продаж в день, шт</t>
  </si>
  <si>
    <t>Товара хватит на, дней</t>
  </si>
  <si>
    <t>Плата за хранение (посл. неделя)</t>
  </si>
  <si>
    <t>Рекомендуем поставить, шт</t>
  </si>
  <si>
    <t>Упустим продаж, шт</t>
  </si>
  <si>
    <t>Упустим выручки, руб</t>
  </si>
  <si>
    <t>Штрихкод</t>
  </si>
  <si>
    <t>Ручная корректировка - сколько отгружаем, шт.</t>
  </si>
  <si>
    <t>Итого к отгрузке, шт.</t>
  </si>
  <si>
    <t>Учитывать остатки на складе?</t>
  </si>
  <si>
    <t>Да</t>
  </si>
  <si>
    <t>Нет</t>
  </si>
  <si>
    <t>Количество</t>
  </si>
  <si>
    <t>Размер артикула</t>
  </si>
  <si>
    <t>Предмет (название)</t>
  </si>
  <si>
    <t>На складе компании (в день сборки), шт.</t>
  </si>
  <si>
    <t>Баркод</t>
  </si>
  <si>
    <t>!!! ВАЖНО !!!: Проверьте Штрихкоды, выгруженные из отчета - Вайлдберриз периодически отдают их некорректно, это приведет к неправильной Заявке на Отгрузку!!!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</si>
</sst>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 tint="-0.249977111117893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164" fontId="0" fillId="4" borderId="0" xfId="0" applyNumberFormat="1" applyFill="1"/>
    <xf numFmtId="0" fontId="1" fillId="3" borderId="0" xfId="0" applyFont="1" applyFill="1"/>
    <xf numFmtId="0" fontId="1" fillId="0" borderId="0" xfId="0" applyFont="1"/>
    <xf numFmtId="0" fontId="2" fillId="0" borderId="0" xfId="0" applyFont="1"/>
    <xf numFmtId="0" fontId="0" fillId="5" borderId="0" xfId="0" applyFill="1" applyAlignment="1">
      <alignment vertical="center" wrapText="1"/>
    </xf>
    <xf numFmtId="49" fontId="0" fillId="0" borderId="0" xfId="0" applyNumberFormat="1"/>
    <xf numFmtId="0" fontId="1" fillId="0" borderId="0" xfId="0" applyNumberFormat="1" applyFont="1"/>
    <xf numFmtId="0" fontId="0" fillId="0" borderId="0" xfId="0" applyNumberFormat="1"/>
    <xf numFmtId="3" fontId="0" fillId="3" borderId="0" xfId="0" applyNumberFormat="1" applyFill="1"/>
    <xf numFmtId="0" fontId="0" fillId="0" borderId="0" xfId="0" applyFill="1"/>
    <xf numFmtId="0" fontId="3" fillId="0" borderId="0" xfId="0" applyFont="1"/>
  </cellXfs>
  <cellStyles count="1">
    <cellStyle name="Normal" xfId="0" builtinId="0"/>
  </cellStyles>
  <dxfs count="36">
    <dxf>
      <font>
        <b/>
        <charset val="204"/>
      </font>
      <numFmt numFmtId="0" formatCode="General"/>
    </dxf>
    <dxf>
      <font>
        <b/>
        <charset val="204"/>
      </font>
      <numFmt numFmtId="0" formatCode="General"/>
    </dxf>
    <dxf>
      <numFmt numFmtId="0" formatCode="General"/>
    </dxf>
    <dxf>
      <numFmt numFmtId="0" formatCode="General"/>
      <fill>
        <patternFill patternType="none">
          <fgColor indexed="64"/>
          <bgColor auto="1"/>
        </patternFill>
      </fill>
    </dxf>
    <dxf>
      <numFmt numFmtId="3" formatCode="#,##0"/>
      <fill>
        <patternFill patternType="solid">
          <fgColor indexed="64"/>
          <bgColor rgb="FFFFFF00"/>
        </patternFill>
      </fill>
    </dxf>
    <dxf>
      <numFmt numFmtId="3" formatCode="#,##0"/>
      <fill>
        <patternFill patternType="solid">
          <fgColor indexed="64"/>
          <bgColor rgb="FFFFFF00"/>
        </patternFill>
      </fill>
    </dxf>
    <dxf>
      <numFmt numFmtId="3" formatCode="#,##0"/>
    </dxf>
    <dxf>
      <numFmt numFmtId="164" formatCode="#,##0.0"/>
    </dxf>
    <dxf>
      <numFmt numFmtId="164" formatCode="#,##0.0"/>
      <fill>
        <patternFill patternType="solid">
          <fgColor indexed="64"/>
          <bgColor theme="7" tint="0.59999389629810485"/>
        </patternFill>
      </fill>
    </dxf>
    <dxf>
      <numFmt numFmtId="3" formatCode="#,##0"/>
    </dxf>
    <dxf>
      <numFmt numFmtId="164" formatCode="#,##0.0"/>
    </dxf>
    <dxf>
      <numFmt numFmtId="164" formatCode="#,##0.0"/>
    </dxf>
    <dxf>
      <numFmt numFmtId="13" formatCode="0%"/>
    </dxf>
    <dxf>
      <numFmt numFmtId="164" formatCode="#,##0.0"/>
    </dxf>
    <dxf>
      <numFmt numFmtId="164" formatCode="#,##0.0"/>
    </dxf>
    <dxf>
      <numFmt numFmtId="30" formatCode="@"/>
    </dxf>
    <dxf>
      <numFmt numFmtId="30" formatCode="@"/>
    </dxf>
    <dxf>
      <numFmt numFmtId="30" formatCode="@"/>
    </dxf>
    <dxf>
      <alignment horizontal="general" vertical="center" textRotation="0" wrapText="1" indent="0" justifyLastLine="0" shrinkToFit="0" readingOrder="0"/>
    </dxf>
    <dxf>
      <numFmt numFmtId="0" formatCode="General"/>
    </dxf>
    <dxf>
      <numFmt numFmtId="0" formatCode="General"/>
      <fill>
        <patternFill patternType="none">
          <fgColor indexed="64"/>
          <bgColor auto="1"/>
        </patternFill>
      </fill>
    </dxf>
    <dxf>
      <numFmt numFmtId="3" formatCode="#,##0"/>
      <fill>
        <patternFill patternType="solid">
          <fgColor indexed="64"/>
          <bgColor rgb="FFFFFF00"/>
        </patternFill>
      </fill>
    </dxf>
    <dxf>
      <numFmt numFmtId="3" formatCode="#,##0"/>
      <fill>
        <patternFill patternType="solid">
          <fgColor indexed="64"/>
          <bgColor rgb="FFFFFF00"/>
        </patternFill>
      </fill>
    </dxf>
    <dxf>
      <numFmt numFmtId="3" formatCode="#,##0"/>
    </dxf>
    <dxf>
      <numFmt numFmtId="164" formatCode="#,##0.0"/>
    </dxf>
    <dxf>
      <numFmt numFmtId="164" formatCode="#,##0.0"/>
      <fill>
        <patternFill patternType="solid">
          <fgColor indexed="64"/>
          <bgColor theme="7" tint="0.59999389629810485"/>
        </patternFill>
      </fill>
    </dxf>
    <dxf>
      <numFmt numFmtId="3" formatCode="#,##0"/>
    </dxf>
    <dxf>
      <numFmt numFmtId="164" formatCode="#,##0.0"/>
    </dxf>
    <dxf>
      <numFmt numFmtId="164" formatCode="#,##0.0"/>
    </dxf>
    <dxf>
      <numFmt numFmtId="13" formatCode="0%"/>
    </dxf>
    <dxf>
      <numFmt numFmtId="164" formatCode="#,##0.0"/>
    </dxf>
    <dxf>
      <numFmt numFmtId="164" formatCode="#,##0.0"/>
    </dxf>
    <dxf>
      <numFmt numFmtId="30" formatCode="@"/>
    </dxf>
    <dxf>
      <numFmt numFmtId="30" formatCode="@"/>
    </dxf>
    <dxf>
      <numFmt numFmtId="30" formatCode="@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6618042-C9FF-43CF-9B03-2AC9CE714217}" name="tbl_Сучетом" displayName="tbl_Сучетом" ref="A2:U13" totalsRowShown="0" headerRowDxfId="35">
  <autoFilter ref="A2:U13" xr:uid="{F2A9B775-F5BA-4EBF-8F88-6987E5BF4F5A}"/>
  <sortState xmlns:xlrd2="http://schemas.microsoft.com/office/spreadsheetml/2017/richdata2" ref="A3:U13">
    <sortCondition descending="1" ref="G2:G13"/>
  </sortState>
  <tableColumns count="21">
    <tableColumn id="1" xr3:uid="{0411AF0B-68DE-4AD8-B297-61D5281DCE35}" name="Предмет (название)" dataDxfId="34"/>
    <tableColumn id="2" xr3:uid="{471B07D2-25D1-4A36-90D0-C1A0BA46C0BC}" name="Артикул" dataDxfId="33"/>
    <tableColumn id="3" xr3:uid="{3630C704-276A-4ADF-BFE6-4DB263D0DC16}" name="Размер артикула" dataDxfId="32"/>
    <tableColumn id="4" xr3:uid="{C081F59C-0F80-4634-A41B-A7D776AE1DF5}" name="Фото"/>
    <tableColumn id="5" xr3:uid="{25711C8A-B8C3-4D83-B25E-F58F74052E3F}" name="Стат. за, дней"/>
    <tableColumn id="6" xr3:uid="{ABC0AB63-311A-49BC-9AFA-D68FB80C2C26}" name="На складе WB, шт" dataDxfId="31"/>
    <tableColumn id="7" xr3:uid="{3B2369AE-9B7A-4789-9FD8-5099337484CE}" name="Доступен на сайте, дней"/>
    <tableColumn id="8" xr3:uid="{4BF664F2-0256-4AFA-B78B-355B8341F0EF}" name="Заказов в день, шт" dataDxfId="30"/>
    <tableColumn id="9" xr3:uid="{5333558C-77F1-4EBC-8940-23D210FD2631}" name="Выкуп, %" dataDxfId="29"/>
    <tableColumn id="10" xr3:uid="{A889A7DD-9D1B-42CE-8492-D8AE1C42FB08}" name="Продаж в день, шт" dataDxfId="28"/>
    <tableColumn id="11" xr3:uid="{9F0059AC-7106-4860-B318-4F02317E22FE}" name="Товара хватит на, дней" dataDxfId="27"/>
    <tableColumn id="12" xr3:uid="{CBE3534F-C656-4427-BAF0-3892AF7432E8}" name="Плата за хранение (посл. неделя)" dataDxfId="26"/>
    <tableColumn id="13" xr3:uid="{9EAAAB65-D941-43EC-B230-B29D76F80066}" name="Рекомендуем поставить, шт" dataDxfId="25"/>
    <tableColumn id="14" xr3:uid="{0BB8A4D3-C655-4B97-8805-CB0DA028F8A5}" name="Упустим продаж, шт" dataDxfId="24"/>
    <tableColumn id="15" xr3:uid="{BB45E800-81DD-452B-BAF1-58331AE27353}" name="Упустим выручки, руб" dataDxfId="23"/>
    <tableColumn id="16" xr3:uid="{5299D38F-07FF-4ED4-B263-F97A7EAC41A0}" name="Штрихкод"/>
    <tableColumn id="17" xr3:uid="{41B3EA34-587A-4888-B224-297E52E84511}" name="Ручная корректировка - сколько отгружаем, шт." dataDxfId="22"/>
    <tableColumn id="20" xr3:uid="{AE8DD4EF-96F9-4740-A6DA-DDC760943BF8}" name="На складе компании (в день сборки), шт." dataDxfId="21"/>
    <tableColumn id="19" xr3:uid="{6DDCB44E-29AA-4DFF-9C33-43B3FD6D5028}" name="Итого к отгрузке, шт." dataDxfId="1">
      <calculatedColumnFormula>IF(tbl_Сучетом[[#This Row],[На складе компании (в день сборки), шт.]]&gt;=0,
      MIN(tbl_Сучетом[[#This Row],[На складе компании (в день сборки), шт.]],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шт]],0))),
     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
   )</calculatedColumnFormula>
    </tableColumn>
    <tableColumn id="21" xr3:uid="{F36ECFF4-7D83-46D4-B39B-517C07E5E6EF}" name="Баркод" dataDxfId="20">
      <calculatedColumnFormula>tbl_Сучетом[[#This Row],[Штрихкод]]</calculatedColumnFormula>
    </tableColumn>
    <tableColumn id="22" xr3:uid="{2A090EB2-57BD-48AF-B2B7-1CB40B2DBA84}" name="Количество" dataDxfId="19">
      <calculatedColumnFormula>tbl_Сучетом[[#This Row],[Итого к отгрузке, шт.]]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A32858-7CF9-4ECF-B72F-971A32ABB11F}" name="tbl_Сучетом3" displayName="tbl_Сучетом3" ref="A2:T13" totalsRowShown="0" headerRowDxfId="18">
  <autoFilter ref="A2:T13" xr:uid="{F2A9B775-F5BA-4EBF-8F88-6987E5BF4F5A}"/>
  <tableColumns count="20">
    <tableColumn id="1" xr3:uid="{47CCFA3D-3FDA-4ACF-8849-7E28F17F5021}" name="Предмет (название)" dataDxfId="17"/>
    <tableColumn id="2" xr3:uid="{2B040E53-F42B-4A40-82DC-5A34016E984B}" name="Артикул" dataDxfId="16"/>
    <tableColumn id="3" xr3:uid="{5D1BB5BE-3373-455E-A379-BBDA77747C14}" name="Размер артикула" dataDxfId="15"/>
    <tableColumn id="4" xr3:uid="{771D9BE1-03B4-4E80-8EDF-D04B825C393E}" name="Фото"/>
    <tableColumn id="5" xr3:uid="{DA6AD8A6-FF82-4D03-81C4-DA370FEA262D}" name="Стат. за, дней"/>
    <tableColumn id="6" xr3:uid="{25AB130B-58B6-4F95-B06E-39286DF269D9}" name="На складе WB, шт" dataDxfId="14"/>
    <tableColumn id="8" xr3:uid="{63DB554F-48D2-4058-A68B-8AF6A3350CBA}" name="Заказов в день, шт" dataDxfId="13"/>
    <tableColumn id="9" xr3:uid="{CB6EADC4-B21B-40DF-AFE8-97854F2AD39D}" name="Выкуп, %" dataDxfId="12"/>
    <tableColumn id="10" xr3:uid="{0C85580B-2F09-4F62-AB8E-3129D4DCC5A0}" name="Продаж в день, шт" dataDxfId="11"/>
    <tableColumn id="11" xr3:uid="{D14E6C8C-1CF6-4485-9D85-9CD6595C3D6D}" name="Товара хватит на, дней" dataDxfId="10"/>
    <tableColumn id="12" xr3:uid="{90CF60F1-1908-469B-A5A1-8151FB90DDD1}" name="Плата за хранение (посл. неделя)" dataDxfId="9"/>
    <tableColumn id="13" xr3:uid="{6201EA89-2B1B-4548-AD7D-0D63A1C9759B}" name="Рекомендуем поставить, шт" dataDxfId="8"/>
    <tableColumn id="14" xr3:uid="{7AD844A3-B57E-4F22-BD8C-9A65FB16E74E}" name="Упустим продаж, шт" dataDxfId="7"/>
    <tableColumn id="15" xr3:uid="{C7DE36CB-88D1-4F3A-B2DF-D744455A9D66}" name="Упустим выручки, руб" dataDxfId="6"/>
    <tableColumn id="16" xr3:uid="{FCFFBAFA-3871-4826-8AB7-F837C81C6E0B}" name="Штрихкод"/>
    <tableColumn id="17" xr3:uid="{C59F839E-A5A8-4972-AA71-87035F3AA547}" name="Ручная корректировка - сколько отгружаем, шт." dataDxfId="5"/>
    <tableColumn id="20" xr3:uid="{B7E7EA33-A4DF-4CF1-B6DE-13DB22CCC6BF}" name="На складе компании (в день сборки), шт." dataDxfId="4"/>
    <tableColumn id="19" xr3:uid="{ED11014B-BF3D-4CF1-95E7-C12924C45CEB}" name="Итого к отгрузке, шт." dataDxfId="0">
      <calculatedColumnFormula>IF(tbl_Сучетом3[[#This Row],[На складе компании (в день сборки), шт.]]&gt;=0,
      MIN(tbl_Сучетом3[[#This Row],[На складе компании (в день сборки), шт.]],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шт]],0))),
     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
   )</calculatedColumnFormula>
    </tableColumn>
    <tableColumn id="21" xr3:uid="{66C548E8-3A1A-4440-8CAB-6B61CD61EC22}" name="Баркод" dataDxfId="3">
      <calculatedColumnFormula>tbl_Сучетом3[[#This Row],[Штрихкод]]</calculatedColumnFormula>
    </tableColumn>
    <tableColumn id="22" xr3:uid="{5CE0996E-E1BA-44A5-92B6-805E3890A013}" name="Количество" dataDxfId="2">
      <calculatedColumnFormula>tbl_Сучетом3[[#This Row],[Итого к отгрузке, шт.]]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7A166-A005-4831-B811-6D6EDE3A4132}">
  <dimension ref="A1:U13"/>
  <sheetViews>
    <sheetView showGridLines="0" tabSelected="1" workbookViewId="0">
      <pane xSplit="3" ySplit="2" topLeftCell="P3" activePane="bottomRight" state="frozen"/>
      <selection pane="topRight" activeCell="D1" sqref="D1"/>
      <selection pane="bottomLeft" activeCell="A2" sqref="A2"/>
      <selection pane="bottomRight" activeCell="S10" sqref="S10"/>
    </sheetView>
  </sheetViews>
  <sheetFormatPr defaultRowHeight="15" x14ac:dyDescent="0.25"/>
  <cols>
    <col min="1" max="1" width="10.5703125" customWidth="1"/>
    <col min="2" max="2" width="18.5703125" customWidth="1"/>
    <col min="3" max="3" width="9.42578125" customWidth="1"/>
    <col min="4" max="4" width="6.140625" customWidth="1"/>
    <col min="5" max="5" width="9.42578125" customWidth="1"/>
    <col min="6" max="6" width="8.85546875" customWidth="1"/>
    <col min="7" max="7" width="14.7109375" customWidth="1"/>
    <col min="8" max="8" width="11.28515625" customWidth="1"/>
    <col min="9" max="9" width="11" customWidth="1"/>
    <col min="10" max="10" width="13.42578125" customWidth="1"/>
    <col min="11" max="11" width="14.28515625" customWidth="1"/>
    <col min="12" max="12" width="20.5703125" customWidth="1"/>
    <col min="13" max="13" width="18.85546875" customWidth="1"/>
    <col min="14" max="14" width="15.42578125" customWidth="1"/>
    <col min="15" max="15" width="16.42578125" customWidth="1"/>
    <col min="16" max="16" width="16.140625" customWidth="1"/>
    <col min="17" max="17" width="18.28515625" customWidth="1"/>
    <col min="18" max="18" width="17" customWidth="1"/>
    <col min="19" max="19" width="11" customWidth="1"/>
    <col min="20" max="20" width="10" customWidth="1"/>
    <col min="21" max="21" width="15.140625" customWidth="1"/>
  </cols>
  <sheetData>
    <row r="1" spans="1:21" x14ac:dyDescent="0.25">
      <c r="A1" s="16" t="s">
        <v>24</v>
      </c>
    </row>
    <row r="2" spans="1:21" s="4" customFormat="1" ht="60.75" thickBot="1" x14ac:dyDescent="0.3">
      <c r="A2" s="4" t="s">
        <v>21</v>
      </c>
      <c r="B2" s="4" t="s">
        <v>0</v>
      </c>
      <c r="C2" s="4" t="s">
        <v>20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5" t="s">
        <v>14</v>
      </c>
      <c r="R2" s="5" t="s">
        <v>22</v>
      </c>
      <c r="S2" s="5" t="s">
        <v>15</v>
      </c>
      <c r="T2" s="10" t="s">
        <v>23</v>
      </c>
      <c r="U2" s="10" t="s">
        <v>19</v>
      </c>
    </row>
    <row r="3" spans="1:21" ht="15.75" thickTop="1" x14ac:dyDescent="0.25">
      <c r="A3" s="11"/>
      <c r="B3" s="11"/>
      <c r="C3" s="11"/>
      <c r="F3" s="1"/>
      <c r="H3" s="1"/>
      <c r="I3" s="3"/>
      <c r="J3" s="1"/>
      <c r="K3" s="1"/>
      <c r="L3" s="2"/>
      <c r="M3" s="6"/>
      <c r="N3" s="1"/>
      <c r="O3" s="2"/>
      <c r="Q3" s="14"/>
      <c r="R3" s="14"/>
      <c r="S3" s="8">
        <f>IF(tbl_Сучетом[[#This Row],[На складе компании (в день сборки), шт.]]&gt;=0,
      MIN(tbl_Сучетом[[#This Row],[На складе компании (в день сборки), шт.]],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шт]],0))),
     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
   )</f>
        <v>0</v>
      </c>
      <c r="T3" s="15">
        <f>tbl_Сучетом[[#This Row],[Штрихкод]]</f>
        <v>0</v>
      </c>
      <c r="U3">
        <f>tbl_Сучетом[[#This Row],[Итого к отгрузке, шт.]]</f>
        <v>0</v>
      </c>
    </row>
    <row r="4" spans="1:21" x14ac:dyDescent="0.25">
      <c r="A4" s="11"/>
      <c r="B4" s="11"/>
      <c r="C4" s="11"/>
      <c r="F4" s="1"/>
      <c r="H4" s="1"/>
      <c r="I4" s="3"/>
      <c r="J4" s="1"/>
      <c r="K4" s="1"/>
      <c r="L4" s="2"/>
      <c r="M4" s="6"/>
      <c r="N4" s="1"/>
      <c r="O4" s="2"/>
      <c r="Q4" s="14"/>
      <c r="R4" s="14"/>
      <c r="S4" s="8">
        <f>IF(tbl_Сучетом[[#This Row],[На складе компании (в день сборки), шт.]]&gt;=0,
      MIN(tbl_Сучетом[[#This Row],[На складе компании (в день сборки), шт.]],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шт]],0))),
     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
   )</f>
        <v>0</v>
      </c>
      <c r="T4" s="15">
        <f>tbl_Сучетом[[#This Row],[Штрихкод]]</f>
        <v>0</v>
      </c>
      <c r="U4">
        <f>tbl_Сучетом[[#This Row],[Итого к отгрузке, шт.]]</f>
        <v>0</v>
      </c>
    </row>
    <row r="5" spans="1:21" x14ac:dyDescent="0.25">
      <c r="A5" s="11"/>
      <c r="B5" s="11"/>
      <c r="C5" s="11"/>
      <c r="F5" s="1"/>
      <c r="H5" s="1"/>
      <c r="I5" s="3"/>
      <c r="J5" s="1"/>
      <c r="K5" s="1"/>
      <c r="L5" s="2"/>
      <c r="M5" s="6"/>
      <c r="N5" s="1"/>
      <c r="O5" s="2"/>
      <c r="Q5" s="14"/>
      <c r="R5" s="14"/>
      <c r="S5" s="8">
        <f>IF(tbl_Сучетом[[#This Row],[На складе компании (в день сборки), шт.]]&gt;=0,
      MIN(tbl_Сучетом[[#This Row],[На складе компании (в день сборки), шт.]],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шт]],0))),
     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
   )</f>
        <v>0</v>
      </c>
      <c r="T5" s="15">
        <f>tbl_Сучетом[[#This Row],[Штрихкод]]</f>
        <v>0</v>
      </c>
      <c r="U5">
        <f>tbl_Сучетом[[#This Row],[Итого к отгрузке, шт.]]</f>
        <v>0</v>
      </c>
    </row>
    <row r="6" spans="1:21" x14ac:dyDescent="0.25">
      <c r="A6" s="11"/>
      <c r="B6" s="11"/>
      <c r="C6" s="11"/>
      <c r="F6" s="1"/>
      <c r="H6" s="1"/>
      <c r="I6" s="3"/>
      <c r="J6" s="1"/>
      <c r="K6" s="1"/>
      <c r="L6" s="2"/>
      <c r="M6" s="6"/>
      <c r="N6" s="1"/>
      <c r="O6" s="2"/>
      <c r="Q6" s="14"/>
      <c r="R6" s="14"/>
      <c r="S6" s="12">
        <f>IF(tbl_Сучетом[[#This Row],[На складе компании (в день сборки), шт.]]&gt;=0,
      MIN(tbl_Сучетом[[#This Row],[На складе компании (в день сборки), шт.]],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шт]],0))),
     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
   )</f>
        <v>0</v>
      </c>
      <c r="T6" s="15">
        <f>tbl_Сучетом[[#This Row],[Штрихкод]]</f>
        <v>0</v>
      </c>
      <c r="U6" s="13">
        <f>tbl_Сучетом[[#This Row],[Итого к отгрузке, шт.]]</f>
        <v>0</v>
      </c>
    </row>
    <row r="7" spans="1:21" x14ac:dyDescent="0.25">
      <c r="A7" s="11"/>
      <c r="B7" s="11"/>
      <c r="C7" s="11"/>
      <c r="F7" s="1"/>
      <c r="H7" s="1"/>
      <c r="I7" s="3"/>
      <c r="J7" s="1"/>
      <c r="K7" s="1"/>
      <c r="L7" s="2"/>
      <c r="M7" s="6"/>
      <c r="N7" s="1"/>
      <c r="O7" s="2"/>
      <c r="Q7" s="14"/>
      <c r="R7" s="14"/>
      <c r="S7" s="12">
        <f>IF(tbl_Сучетом[[#This Row],[На складе компании (в день сборки), шт.]]&gt;=0,
      MIN(tbl_Сучетом[[#This Row],[На складе компании (в день сборки), шт.]],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шт]],0))),
     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
   )</f>
        <v>0</v>
      </c>
      <c r="T7" s="15">
        <f>tbl_Сучетом[[#This Row],[Штрихкод]]</f>
        <v>0</v>
      </c>
      <c r="U7" s="13">
        <f>tbl_Сучетом[[#This Row],[Итого к отгрузке, шт.]]</f>
        <v>0</v>
      </c>
    </row>
    <row r="8" spans="1:21" x14ac:dyDescent="0.25">
      <c r="A8" s="11"/>
      <c r="B8" s="11"/>
      <c r="C8" s="11"/>
      <c r="F8" s="1"/>
      <c r="H8" s="1"/>
      <c r="I8" s="3"/>
      <c r="J8" s="1"/>
      <c r="K8" s="1"/>
      <c r="L8" s="2"/>
      <c r="M8" s="6"/>
      <c r="N8" s="1"/>
      <c r="O8" s="2"/>
      <c r="Q8" s="14"/>
      <c r="R8" s="14"/>
      <c r="S8" s="8">
        <f>IF(tbl_Сучетом[[#This Row],[На складе компании (в день сборки), шт.]]&gt;=0,
      MIN(tbl_Сучетом[[#This Row],[На складе компании (в день сборки), шт.]],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шт]],0))),
     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
   )</f>
        <v>0</v>
      </c>
      <c r="T8" s="15">
        <f>tbl_Сучетом[[#This Row],[Штрихкод]]</f>
        <v>0</v>
      </c>
      <c r="U8">
        <f>tbl_Сучетом[[#This Row],[Итого к отгрузке, шт.]]</f>
        <v>0</v>
      </c>
    </row>
    <row r="9" spans="1:21" x14ac:dyDescent="0.25">
      <c r="A9" s="11"/>
      <c r="B9" s="11"/>
      <c r="C9" s="11"/>
      <c r="F9" s="1"/>
      <c r="H9" s="1"/>
      <c r="I9" s="3"/>
      <c r="J9" s="1"/>
      <c r="K9" s="1"/>
      <c r="L9" s="2"/>
      <c r="M9" s="6"/>
      <c r="N9" s="1"/>
      <c r="O9" s="2"/>
      <c r="Q9" s="14"/>
      <c r="R9" s="14"/>
      <c r="S9" s="12">
        <f>IF(tbl_Сучетом[[#This Row],[На складе компании (в день сборки), шт.]]&gt;=0,
      MIN(tbl_Сучетом[[#This Row],[На складе компании (в день сборки), шт.]],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шт]],0))),
     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
   )</f>
        <v>0</v>
      </c>
      <c r="T9" s="15">
        <f>tbl_Сучетом[[#This Row],[Штрихкод]]</f>
        <v>0</v>
      </c>
      <c r="U9" s="13">
        <f>tbl_Сучетом[[#This Row],[Итого к отгрузке, шт.]]</f>
        <v>0</v>
      </c>
    </row>
    <row r="10" spans="1:21" x14ac:dyDescent="0.25">
      <c r="A10" s="11"/>
      <c r="B10" s="11"/>
      <c r="C10" s="11"/>
      <c r="F10" s="1"/>
      <c r="H10" s="1"/>
      <c r="I10" s="3"/>
      <c r="J10" s="1"/>
      <c r="K10" s="1"/>
      <c r="L10" s="2"/>
      <c r="M10" s="6"/>
      <c r="N10" s="1"/>
      <c r="O10" s="2"/>
      <c r="Q10" s="14"/>
      <c r="R10" s="14"/>
      <c r="S10" s="8">
        <f>IF(tbl_Сучетом[[#This Row],[На складе компании (в день сборки), шт.]]&gt;=0,
      MIN(tbl_Сучетом[[#This Row],[На складе компании (в день сборки), шт.]],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шт]],0))),
     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
   )</f>
        <v>0</v>
      </c>
      <c r="T10" s="15">
        <f>tbl_Сучетом[[#This Row],[Штрихкод]]</f>
        <v>0</v>
      </c>
      <c r="U10">
        <f>tbl_Сучетом[[#This Row],[Итого к отгрузке, шт.]]</f>
        <v>0</v>
      </c>
    </row>
    <row r="11" spans="1:21" x14ac:dyDescent="0.25">
      <c r="A11" s="11"/>
      <c r="B11" s="11"/>
      <c r="C11" s="11"/>
      <c r="F11" s="1"/>
      <c r="H11" s="1"/>
      <c r="I11" s="3"/>
      <c r="J11" s="1"/>
      <c r="K11" s="1"/>
      <c r="L11" s="2"/>
      <c r="M11" s="6"/>
      <c r="N11" s="1"/>
      <c r="O11" s="2"/>
      <c r="Q11" s="14"/>
      <c r="R11" s="14"/>
      <c r="S11" s="12">
        <f>IF(tbl_Сучетом[[#This Row],[На складе компании (в день сборки), шт.]]&gt;=0,
      MIN(tbl_Сучетом[[#This Row],[На складе компании (в день сборки), шт.]],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шт]],0))),
     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
   )</f>
        <v>0</v>
      </c>
      <c r="T11" s="15">
        <f>tbl_Сучетом[[#This Row],[Штрихкод]]</f>
        <v>0</v>
      </c>
      <c r="U11" s="13">
        <f>tbl_Сучетом[[#This Row],[Итого к отгрузке, шт.]]</f>
        <v>0</v>
      </c>
    </row>
    <row r="12" spans="1:21" x14ac:dyDescent="0.25">
      <c r="A12" s="11"/>
      <c r="B12" s="11"/>
      <c r="C12" s="11"/>
      <c r="F12" s="1"/>
      <c r="H12" s="1"/>
      <c r="I12" s="3"/>
      <c r="J12" s="1"/>
      <c r="K12" s="1"/>
      <c r="L12" s="2"/>
      <c r="M12" s="6"/>
      <c r="N12" s="1"/>
      <c r="O12" s="2"/>
      <c r="Q12" s="14"/>
      <c r="R12" s="14"/>
      <c r="S12" s="12">
        <f>IF(tbl_Сучетом[[#This Row],[На складе компании (в день сборки), шт.]]&gt;=0,
      MIN(tbl_Сучетом[[#This Row],[На складе компании (в день сборки), шт.]],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шт]],0))),
     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
   )</f>
        <v>0</v>
      </c>
      <c r="T12" s="15">
        <f>tbl_Сучетом[[#This Row],[Штрихкод]]</f>
        <v>0</v>
      </c>
      <c r="U12" s="13">
        <f>tbl_Сучетом[[#This Row],[Итого к отгрузке, шт.]]</f>
        <v>0</v>
      </c>
    </row>
    <row r="13" spans="1:21" x14ac:dyDescent="0.25">
      <c r="A13" s="11"/>
      <c r="B13" s="11"/>
      <c r="C13" s="11"/>
      <c r="F13" s="1"/>
      <c r="H13" s="1"/>
      <c r="I13" s="3"/>
      <c r="J13" s="1"/>
      <c r="K13" s="1"/>
      <c r="L13" s="2"/>
      <c r="M13" s="6"/>
      <c r="N13" s="1"/>
      <c r="O13" s="2"/>
      <c r="Q13" s="14"/>
      <c r="R13" s="14"/>
      <c r="S13" s="12">
        <f>IF(tbl_Сучетом[[#This Row],[На складе компании (в день сборки), шт.]]&gt;=0,
      MIN(tbl_Сучетом[[#This Row],[На складе компании (в день сборки), шт.]],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шт]],0))),
      IF(tbl_Сучетом[[#This Row],[Ручная корректировка - сколько отгружаем, шт.]]&gt;=0,tbl_Сучетом[[#This Row],[Ручная корректировка - сколько отгружаем, шт.]],ROUNDUP(tbl_Сучетом[[#This Row],[Рекомендуем поставить, шт]],0))
   )</f>
        <v>0</v>
      </c>
      <c r="T13" s="15">
        <f>tbl_Сучетом[[#This Row],[Штрихкод]]</f>
        <v>0</v>
      </c>
      <c r="U13" s="13">
        <f>tbl_Сучетом[[#This Row],[Итого к отгрузке, шт.]]</f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E68E8-CCEF-4176-914F-78313DEF8F7F}">
  <dimension ref="A1:T13"/>
  <sheetViews>
    <sheetView showGridLines="0" workbookViewId="0">
      <pane xSplit="3" ySplit="2" topLeftCell="N3" activePane="bottomRight" state="frozen"/>
      <selection pane="topRight" activeCell="D1" sqref="D1"/>
      <selection pane="bottomLeft" activeCell="A2" sqref="A2"/>
      <selection pane="bottomRight" activeCell="R6" sqref="R6"/>
    </sheetView>
  </sheetViews>
  <sheetFormatPr defaultRowHeight="15" x14ac:dyDescent="0.25"/>
  <cols>
    <col min="1" max="1" width="10.5703125" customWidth="1"/>
    <col min="2" max="2" width="18.5703125" customWidth="1"/>
    <col min="3" max="3" width="9.42578125" customWidth="1"/>
    <col min="4" max="4" width="6.140625" customWidth="1"/>
    <col min="5" max="5" width="9.42578125" customWidth="1"/>
    <col min="6" max="6" width="8.85546875" customWidth="1"/>
    <col min="7" max="7" width="14.7109375" customWidth="1"/>
    <col min="8" max="8" width="11.28515625" customWidth="1"/>
    <col min="9" max="9" width="11" customWidth="1"/>
    <col min="10" max="10" width="13.42578125" customWidth="1"/>
    <col min="11" max="11" width="14.28515625" customWidth="1"/>
    <col min="12" max="12" width="20.5703125" customWidth="1"/>
    <col min="13" max="13" width="18.85546875" customWidth="1"/>
    <col min="14" max="14" width="15.42578125" customWidth="1"/>
    <col min="15" max="15" width="16.42578125" customWidth="1"/>
    <col min="16" max="16" width="16.140625" customWidth="1"/>
    <col min="17" max="17" width="18.28515625" customWidth="1"/>
    <col min="18" max="18" width="17" customWidth="1"/>
    <col min="19" max="19" width="11" customWidth="1"/>
    <col min="20" max="20" width="12.7109375" customWidth="1"/>
    <col min="21" max="21" width="15.140625" customWidth="1"/>
    <col min="22" max="22" width="17.42578125" customWidth="1"/>
    <col min="32" max="32" width="9.140625" customWidth="1"/>
  </cols>
  <sheetData>
    <row r="1" spans="1:20" x14ac:dyDescent="0.25">
      <c r="A1" s="16" t="s">
        <v>24</v>
      </c>
    </row>
    <row r="2" spans="1:20" s="4" customFormat="1" ht="60.75" thickBot="1" x14ac:dyDescent="0.3">
      <c r="A2" s="4" t="s">
        <v>21</v>
      </c>
      <c r="B2" s="4" t="s">
        <v>0</v>
      </c>
      <c r="C2" s="4" t="s">
        <v>20</v>
      </c>
      <c r="D2" s="4" t="s">
        <v>1</v>
      </c>
      <c r="E2" s="4" t="s">
        <v>2</v>
      </c>
      <c r="F2" s="4" t="s">
        <v>3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5" t="s">
        <v>14</v>
      </c>
      <c r="Q2" s="5" t="s">
        <v>22</v>
      </c>
      <c r="R2" s="5" t="s">
        <v>15</v>
      </c>
      <c r="S2" s="10" t="s">
        <v>23</v>
      </c>
      <c r="T2" s="10" t="s">
        <v>19</v>
      </c>
    </row>
    <row r="3" spans="1:20" ht="15.75" thickTop="1" x14ac:dyDescent="0.25">
      <c r="A3" s="11"/>
      <c r="B3" s="11"/>
      <c r="C3" s="11"/>
      <c r="F3" s="1"/>
      <c r="G3" s="1"/>
      <c r="H3" s="3"/>
      <c r="I3" s="1"/>
      <c r="J3" s="1"/>
      <c r="K3" s="2"/>
      <c r="L3" s="6"/>
      <c r="M3" s="1"/>
      <c r="N3" s="2"/>
      <c r="P3" s="14"/>
      <c r="Q3" s="14"/>
      <c r="R3" s="8">
        <f>IF(tbl_Сучетом3[[#This Row],[На складе компании (в день сборки), шт.]]&gt;=0,
      MIN(tbl_Сучетом3[[#This Row],[На складе компании (в день сборки), шт.]],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шт]],0))),
     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
   )</f>
        <v>0</v>
      </c>
      <c r="S3" s="15">
        <f>tbl_Сучетом3[[#This Row],[Штрихкод]]</f>
        <v>0</v>
      </c>
      <c r="T3">
        <f>tbl_Сучетом3[[#This Row],[Итого к отгрузке, шт.]]</f>
        <v>0</v>
      </c>
    </row>
    <row r="4" spans="1:20" x14ac:dyDescent="0.25">
      <c r="A4" s="11"/>
      <c r="B4" s="11"/>
      <c r="C4" s="11"/>
      <c r="F4" s="1"/>
      <c r="G4" s="1"/>
      <c r="H4" s="3"/>
      <c r="I4" s="1"/>
      <c r="J4" s="1"/>
      <c r="K4" s="2"/>
      <c r="L4" s="6"/>
      <c r="M4" s="1"/>
      <c r="N4" s="2"/>
      <c r="P4" s="14"/>
      <c r="Q4" s="14"/>
      <c r="R4" s="8">
        <f>IF(tbl_Сучетом3[[#This Row],[На складе компании (в день сборки), шт.]]&gt;=0,
      MIN(tbl_Сучетом3[[#This Row],[На складе компании (в день сборки), шт.]],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шт]],0))),
     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
   )</f>
        <v>0</v>
      </c>
      <c r="S4" s="15">
        <f>tbl_Сучетом3[[#This Row],[Штрихкод]]</f>
        <v>0</v>
      </c>
      <c r="T4">
        <f>tbl_Сучетом3[[#This Row],[Итого к отгрузке, шт.]]</f>
        <v>0</v>
      </c>
    </row>
    <row r="5" spans="1:20" x14ac:dyDescent="0.25">
      <c r="A5" s="11"/>
      <c r="B5" s="11"/>
      <c r="C5" s="11"/>
      <c r="F5" s="1"/>
      <c r="G5" s="1"/>
      <c r="H5" s="3"/>
      <c r="I5" s="1"/>
      <c r="J5" s="1"/>
      <c r="K5" s="2"/>
      <c r="L5" s="6"/>
      <c r="M5" s="1"/>
      <c r="N5" s="2"/>
      <c r="P5" s="14"/>
      <c r="Q5" s="14"/>
      <c r="R5" s="8">
        <f>IF(tbl_Сучетом3[[#This Row],[На складе компании (в день сборки), шт.]]&gt;=0,
      MIN(tbl_Сучетом3[[#This Row],[На складе компании (в день сборки), шт.]],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шт]],0))),
     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
   )</f>
        <v>0</v>
      </c>
      <c r="S5" s="15">
        <f>tbl_Сучетом3[[#This Row],[Штрихкод]]</f>
        <v>0</v>
      </c>
      <c r="T5">
        <f>tbl_Сучетом3[[#This Row],[Итого к отгрузке, шт.]]</f>
        <v>0</v>
      </c>
    </row>
    <row r="6" spans="1:20" x14ac:dyDescent="0.25">
      <c r="A6" s="11"/>
      <c r="B6" s="11"/>
      <c r="C6" s="11"/>
      <c r="F6" s="1"/>
      <c r="G6" s="1"/>
      <c r="H6" s="3"/>
      <c r="I6" s="1"/>
      <c r="J6" s="1"/>
      <c r="K6" s="2"/>
      <c r="L6" s="6"/>
      <c r="M6" s="1"/>
      <c r="N6" s="2"/>
      <c r="P6" s="14"/>
      <c r="Q6" s="14"/>
      <c r="R6" s="12">
        <f>IF(tbl_Сучетом3[[#This Row],[На складе компании (в день сборки), шт.]]&gt;=0,
      MIN(tbl_Сучетом3[[#This Row],[На складе компании (в день сборки), шт.]],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шт]],0))),
     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
   )</f>
        <v>0</v>
      </c>
      <c r="S6" s="15">
        <f>tbl_Сучетом3[[#This Row],[Штрихкод]]</f>
        <v>0</v>
      </c>
      <c r="T6" s="13">
        <f>tbl_Сучетом3[[#This Row],[Итого к отгрузке, шт.]]</f>
        <v>0</v>
      </c>
    </row>
    <row r="7" spans="1:20" x14ac:dyDescent="0.25">
      <c r="A7" s="11"/>
      <c r="B7" s="11"/>
      <c r="C7" s="11"/>
      <c r="F7" s="1"/>
      <c r="G7" s="1"/>
      <c r="H7" s="3"/>
      <c r="I7" s="1"/>
      <c r="J7" s="1"/>
      <c r="K7" s="2"/>
      <c r="L7" s="6"/>
      <c r="M7" s="1"/>
      <c r="N7" s="2"/>
      <c r="P7" s="14"/>
      <c r="Q7" s="14"/>
      <c r="R7" s="12">
        <f>IF(tbl_Сучетом3[[#This Row],[На складе компании (в день сборки), шт.]]&gt;=0,
      MIN(tbl_Сучетом3[[#This Row],[На складе компании (в день сборки), шт.]],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шт]],0))),
     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
   )</f>
        <v>0</v>
      </c>
      <c r="S7" s="15">
        <f>tbl_Сучетом3[[#This Row],[Штрихкод]]</f>
        <v>0</v>
      </c>
      <c r="T7" s="13">
        <f>tbl_Сучетом3[[#This Row],[Итого к отгрузке, шт.]]</f>
        <v>0</v>
      </c>
    </row>
    <row r="8" spans="1:20" x14ac:dyDescent="0.25">
      <c r="A8" s="11"/>
      <c r="B8" s="11"/>
      <c r="C8" s="11"/>
      <c r="F8" s="1"/>
      <c r="G8" s="1"/>
      <c r="H8" s="3"/>
      <c r="I8" s="1"/>
      <c r="J8" s="1"/>
      <c r="K8" s="2"/>
      <c r="L8" s="6"/>
      <c r="M8" s="1"/>
      <c r="N8" s="2"/>
      <c r="P8" s="14"/>
      <c r="Q8" s="14"/>
      <c r="R8" s="8">
        <f>IF(tbl_Сучетом3[[#This Row],[На складе компании (в день сборки), шт.]]&gt;=0,
      MIN(tbl_Сучетом3[[#This Row],[На складе компании (в день сборки), шт.]],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шт]],0))),
     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
   )</f>
        <v>0</v>
      </c>
      <c r="S8" s="15">
        <f>tbl_Сучетом3[[#This Row],[Штрихкод]]</f>
        <v>0</v>
      </c>
      <c r="T8">
        <f>tbl_Сучетом3[[#This Row],[Итого к отгрузке, шт.]]</f>
        <v>0</v>
      </c>
    </row>
    <row r="9" spans="1:20" x14ac:dyDescent="0.25">
      <c r="A9" s="11"/>
      <c r="B9" s="11"/>
      <c r="C9" s="11"/>
      <c r="F9" s="1"/>
      <c r="G9" s="1"/>
      <c r="H9" s="3"/>
      <c r="I9" s="1"/>
      <c r="J9" s="1"/>
      <c r="K9" s="2"/>
      <c r="L9" s="6"/>
      <c r="M9" s="1"/>
      <c r="N9" s="2"/>
      <c r="P9" s="14"/>
      <c r="Q9" s="14"/>
      <c r="R9" s="12">
        <f>IF(tbl_Сучетом3[[#This Row],[На складе компании (в день сборки), шт.]]&gt;=0,
      MIN(tbl_Сучетом3[[#This Row],[На складе компании (в день сборки), шт.]],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шт]],0))),
     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
   )</f>
        <v>0</v>
      </c>
      <c r="S9" s="15">
        <f>tbl_Сучетом3[[#This Row],[Штрихкод]]</f>
        <v>0</v>
      </c>
      <c r="T9" s="13">
        <f>tbl_Сучетом3[[#This Row],[Итого к отгрузке, шт.]]</f>
        <v>0</v>
      </c>
    </row>
    <row r="10" spans="1:20" x14ac:dyDescent="0.25">
      <c r="A10" s="11"/>
      <c r="B10" s="11"/>
      <c r="C10" s="11"/>
      <c r="F10" s="1"/>
      <c r="G10" s="1"/>
      <c r="H10" s="3"/>
      <c r="I10" s="1"/>
      <c r="J10" s="1"/>
      <c r="K10" s="2"/>
      <c r="L10" s="6"/>
      <c r="M10" s="1"/>
      <c r="N10" s="2"/>
      <c r="P10" s="14"/>
      <c r="Q10" s="14"/>
      <c r="R10" s="8">
        <f>IF(tbl_Сучетом3[[#This Row],[На складе компании (в день сборки), шт.]]&gt;=0,
      MIN(tbl_Сучетом3[[#This Row],[На складе компании (в день сборки), шт.]],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шт]],0))),
     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
   )</f>
        <v>0</v>
      </c>
      <c r="S10" s="15">
        <f>tbl_Сучетом3[[#This Row],[Штрихкод]]</f>
        <v>0</v>
      </c>
      <c r="T10">
        <f>tbl_Сучетом3[[#This Row],[Итого к отгрузке, шт.]]</f>
        <v>0</v>
      </c>
    </row>
    <row r="11" spans="1:20" x14ac:dyDescent="0.25">
      <c r="A11" s="11"/>
      <c r="B11" s="11"/>
      <c r="C11" s="11"/>
      <c r="F11" s="1"/>
      <c r="G11" s="1"/>
      <c r="H11" s="3"/>
      <c r="I11" s="1"/>
      <c r="J11" s="1"/>
      <c r="K11" s="2"/>
      <c r="L11" s="6"/>
      <c r="M11" s="1"/>
      <c r="N11" s="2"/>
      <c r="P11" s="14"/>
      <c r="Q11" s="14"/>
      <c r="R11" s="12">
        <f>IF(tbl_Сучетом3[[#This Row],[На складе компании (в день сборки), шт.]]&gt;=0,
      MIN(tbl_Сучетом3[[#This Row],[На складе компании (в день сборки), шт.]],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шт]],0))),
     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
   )</f>
        <v>0</v>
      </c>
      <c r="S11" s="15">
        <f>tbl_Сучетом3[[#This Row],[Штрихкод]]</f>
        <v>0</v>
      </c>
      <c r="T11" s="13">
        <f>tbl_Сучетом3[[#This Row],[Итого к отгрузке, шт.]]</f>
        <v>0</v>
      </c>
    </row>
    <row r="12" spans="1:20" x14ac:dyDescent="0.25">
      <c r="A12" s="11"/>
      <c r="B12" s="11"/>
      <c r="C12" s="11"/>
      <c r="F12" s="1"/>
      <c r="G12" s="1"/>
      <c r="H12" s="3"/>
      <c r="I12" s="1"/>
      <c r="J12" s="1"/>
      <c r="K12" s="2"/>
      <c r="L12" s="6"/>
      <c r="M12" s="1"/>
      <c r="N12" s="2"/>
      <c r="P12" s="14"/>
      <c r="Q12" s="14"/>
      <c r="R12" s="12">
        <f>IF(tbl_Сучетом3[[#This Row],[На складе компании (в день сборки), шт.]]&gt;=0,
      MIN(tbl_Сучетом3[[#This Row],[На складе компании (в день сборки), шт.]],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шт]],0))),
     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
   )</f>
        <v>0</v>
      </c>
      <c r="S12" s="15">
        <f>tbl_Сучетом3[[#This Row],[Штрихкод]]</f>
        <v>0</v>
      </c>
      <c r="T12" s="13">
        <f>tbl_Сучетом3[[#This Row],[Итого к отгрузке, шт.]]</f>
        <v>0</v>
      </c>
    </row>
    <row r="13" spans="1:20" x14ac:dyDescent="0.25">
      <c r="A13" s="11"/>
      <c r="B13" s="11"/>
      <c r="C13" s="11"/>
      <c r="F13" s="1"/>
      <c r="G13" s="1"/>
      <c r="H13" s="3"/>
      <c r="I13" s="1"/>
      <c r="J13" s="1"/>
      <c r="K13" s="2"/>
      <c r="L13" s="6"/>
      <c r="M13" s="1"/>
      <c r="N13" s="2"/>
      <c r="P13" s="14"/>
      <c r="Q13" s="14"/>
      <c r="R13" s="12">
        <f>IF(tbl_Сучетом3[[#This Row],[На складе компании (в день сборки), шт.]]&gt;=0,
      MIN(tbl_Сучетом3[[#This Row],[На складе компании (в день сборки), шт.]],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шт]],0))),
      IF(tbl_Сучетом3[[#This Row],[Ручная корректировка - сколько отгружаем, шт.]]&gt;=0,tbl_Сучетом3[[#This Row],[Ручная корректировка - сколько отгружаем, шт.]],ROUNDUP(tbl_Сучетом3[[#This Row],[Рекомендуем поставить, шт]],0))
   )</f>
        <v>0</v>
      </c>
      <c r="S13" s="15">
        <f>tbl_Сучетом3[[#This Row],[Штрихкод]]</f>
        <v>0</v>
      </c>
      <c r="T13" s="13">
        <f>tbl_Сучетом3[[#This Row],[Итого к отгрузке, шт.]]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82C10-D98F-4DDB-B3D2-2FD42783E008}">
  <dimension ref="A1:C1"/>
  <sheetViews>
    <sheetView showGridLines="0" workbookViewId="0">
      <selection activeCell="B22" sqref="B22"/>
    </sheetView>
  </sheetViews>
  <sheetFormatPr defaultRowHeight="15" x14ac:dyDescent="0.25"/>
  <cols>
    <col min="1" max="1" width="28.7109375" customWidth="1"/>
  </cols>
  <sheetData>
    <row r="1" spans="1:3" x14ac:dyDescent="0.25">
      <c r="A1" s="8" t="s">
        <v>16</v>
      </c>
      <c r="B1" s="7" t="s">
        <v>17</v>
      </c>
      <c r="C1" s="9">
        <f>IFERROR(INDEX(Списки!$B$1:$B$2,MATCH($B$1,Списки!$A$1:$A$2,0)),0)</f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3F6CF6-AB9C-4E9C-B773-F03C0DB2B619}">
          <x14:formula1>
            <xm:f>Списки!$A$1:$A$2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4FD77-787F-424C-86F5-2E9617BF1CEF}">
  <dimension ref="A1:B2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17</v>
      </c>
      <c r="B1">
        <v>1</v>
      </c>
    </row>
    <row r="2" spans="1:2" x14ac:dyDescent="0.25">
      <c r="A2" t="s">
        <v>18</v>
      </c>
      <c r="B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СучетомДоступности</vt:lpstr>
      <vt:lpstr>БезУчетаДоступности</vt:lpstr>
      <vt:lpstr>Настройки</vt:lpstr>
      <vt:lpstr>Списки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Yumaev</dc:creator>
  <cp:lastModifiedBy>Artur Yumaev</cp:lastModifiedBy>
  <dcterms:created xsi:type="dcterms:W3CDTF">2020-05-29T13:30:19Z</dcterms:created>
  <dcterms:modified xsi:type="dcterms:W3CDTF">2020-06-26T15:57:17Z</dcterms:modified>
</cp:coreProperties>
</file>